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1" activeTab="5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з початку року" sheetId="7" r:id="rId7"/>
    <sheet name="уточнення планових показників" sheetId="8" r:id="rId8"/>
  </sheets>
  <externalReferences>
    <externalReference r:id="rId11"/>
    <externalReference r:id="rId12"/>
    <externalReference r:id="rId13"/>
  </externalReferences>
  <definedNames>
    <definedName name="_xlnm.Print_Area" localSheetId="6">'з початку року'!$A$1:$P$47</definedName>
  </definedNames>
  <calcPr fullCalcOnLoad="1"/>
</workbook>
</file>

<file path=xl/sharedStrings.xml><?xml version="1.0" encoding="utf-8"?>
<sst xmlns="http://schemas.openxmlformats.org/spreadsheetml/2006/main" count="254" uniqueCount="104">
  <si>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</si>
  <si>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</si>
  <si>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</si>
  <si>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</si>
  <si>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</si>
  <si>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</si>
  <si>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</si>
  <si>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</si>
  <si>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</si>
  <si>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</si>
  <si>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</si>
  <si>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</si>
  <si>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</si>
  <si>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</si>
  <si>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</si>
  <si>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</si>
  <si>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</si>
  <si>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</si>
  <si>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</si>
  <si>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</si>
  <si>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</si>
  <si>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</si>
  <si>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</si>
  <si>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</si>
  <si>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</si>
  <si>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</si>
  <si>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</si>
  <si>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</si>
  <si>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</si>
  <si>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</si>
  <si>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</si>
  <si>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</si>
  <si>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</si>
  <si>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</si>
  <si>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</si>
  <si>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</si>
  <si>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</si>
  <si>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</si>
  <si>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</si>
  <si>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</si>
  <si>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</si>
  <si>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</si>
  <si>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</si>
  <si>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</si>
  <si>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</si>
  <si>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</si>
  <si>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</si>
  <si>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</si>
  <si>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</si>
  <si>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</si>
  <si>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</si>
  <si>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</si>
  <si>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</si>
  <si>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</si>
  <si>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</si>
  <si>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</si>
  <si>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</si>
  <si>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</si>
  <si>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</si>
  <si>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</si>
  <si>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</si>
  <si>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</si>
  <si>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</si>
  <si>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</si>
  <si>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</si>
  <si>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</si>
  <si>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</si>
  <si>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</si>
  <si>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</si>
  <si>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</si>
  <si>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</si>
  <si>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</si>
  <si>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</si>
  <si>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</si>
  <si>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</si>
  <si>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</si>
  <si>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</si>
  <si>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</si>
  <si>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</si>
  <si>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</si>
  <si>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</si>
  <si>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</si>
  <si>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</si>
  <si>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</si>
  <si>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</si>
  <si>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</si>
  <si>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</si>
  <si>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</si>
  <si>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</si>
  <si>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</si>
  <si>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</si>
  <si>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</si>
  <si>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</si>
  <si>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</si>
  <si>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t>станом на 01.06.2017</t>
  </si>
  <si>
    <r>
      <t xml:space="preserve">станом на 01.06.2017р.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</si>
  <si>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2017 року</t>
  </si>
  <si>
    <t>Фактичні надходження (червень)</t>
  </si>
  <si>
    <t xml:space="preserve">Динаміка надходжень до бюджету розвитку за червень 2017 р. </t>
  </si>
  <si>
    <t>план на січень-червень 2017р.</t>
  </si>
  <si>
    <r>
      <t xml:space="preserve">станом на 14.06.2017р.           </t>
    </r>
    <r>
      <rPr>
        <sz val="10"/>
        <rFont val="Arial Cyr"/>
        <family val="0"/>
      </rPr>
      <t xml:space="preserve">  ( тис.грн.)</t>
    </r>
  </si>
  <si>
    <t>станом на 14.06.2017</t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</si>
  <si>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14.06.2017р.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</si>
  <si>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14.06.2017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</si>
</sst>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05"/>
      <color indexed="8"/>
      <name val="Times New Roman"/>
      <family val="1"/>
    </font>
    <font>
      <sz val="4.35"/>
      <color indexed="8"/>
      <name val="Times New Roman"/>
      <family val="1"/>
    </font>
    <font>
      <sz val="4.1"/>
      <color indexed="8"/>
      <name val="Times New Roman"/>
      <family val="1"/>
    </font>
    <font>
      <sz val="5.7"/>
      <color indexed="8"/>
      <name val="Times New Roman"/>
      <family val="1"/>
    </font>
    <font>
      <sz val="5.7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1" applyNumberFormat="0" applyAlignment="0" applyProtection="0"/>
    <xf numFmtId="0" fontId="76" fillId="26" borderId="2" applyNumberFormat="0" applyAlignment="0" applyProtection="0"/>
    <xf numFmtId="0" fontId="77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7" borderId="7" applyNumberFormat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73" fillId="0" borderId="0">
      <alignment/>
      <protection/>
    </xf>
    <xf numFmtId="0" fontId="6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0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0" fontId="16" fillId="0" borderId="45" xfId="0" applyFont="1" applyBorder="1" applyAlignment="1">
      <alignment horizontal="center"/>
    </xf>
    <xf numFmtId="185" fontId="11" fillId="0" borderId="46" xfId="0" applyNumberFormat="1" applyFont="1" applyBorder="1" applyAlignment="1">
      <alignment horizontal="center"/>
    </xf>
    <xf numFmtId="185" fontId="11" fillId="0" borderId="47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5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7" fillId="0" borderId="48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4" fillId="0" borderId="51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57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6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31261162"/>
        <c:axId val="12915003"/>
      </c:lineChart>
      <c:catAx>
        <c:axId val="3126116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915003"/>
        <c:crosses val="autoZero"/>
        <c:auto val="0"/>
        <c:lblOffset val="100"/>
        <c:tickLblSkip val="1"/>
        <c:noMultiLvlLbl val="0"/>
      </c:catAx>
      <c:valAx>
        <c:axId val="1291500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26116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49126164"/>
        <c:axId val="39482293"/>
      </c:lineChart>
      <c:catAx>
        <c:axId val="4912616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482293"/>
        <c:crosses val="autoZero"/>
        <c:auto val="0"/>
        <c:lblOffset val="100"/>
        <c:tickLblSkip val="1"/>
        <c:noMultiLvlLbl val="0"/>
      </c:catAx>
      <c:valAx>
        <c:axId val="3948229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9126164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19796318"/>
        <c:axId val="43949135"/>
      </c:lineChart>
      <c:catAx>
        <c:axId val="1979631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949135"/>
        <c:crosses val="autoZero"/>
        <c:auto val="0"/>
        <c:lblOffset val="100"/>
        <c:tickLblSkip val="1"/>
        <c:noMultiLvlLbl val="0"/>
      </c:catAx>
      <c:valAx>
        <c:axId val="4394913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79631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59997896"/>
        <c:axId val="3110153"/>
      </c:lineChart>
      <c:catAx>
        <c:axId val="5999789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10153"/>
        <c:crosses val="autoZero"/>
        <c:auto val="0"/>
        <c:lblOffset val="100"/>
        <c:tickLblSkip val="1"/>
        <c:noMultiLvlLbl val="0"/>
      </c:catAx>
      <c:valAx>
        <c:axId val="311015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997896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27991378"/>
        <c:axId val="50595811"/>
      </c:lineChart>
      <c:catAx>
        <c:axId val="2799137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595811"/>
        <c:crosses val="autoZero"/>
        <c:auto val="0"/>
        <c:lblOffset val="100"/>
        <c:tickLblSkip val="1"/>
        <c:noMultiLvlLbl val="0"/>
      </c:catAx>
      <c:valAx>
        <c:axId val="5059581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7991378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52709116"/>
        <c:axId val="4619997"/>
      </c:lineChart>
      <c:catAx>
        <c:axId val="5270911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19997"/>
        <c:crosses val="autoZero"/>
        <c:auto val="0"/>
        <c:lblOffset val="100"/>
        <c:tickLblSkip val="1"/>
        <c:noMultiLvlLbl val="0"/>
      </c:catAx>
      <c:valAx>
        <c:axId val="461999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709116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14.06.2017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червень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41579974"/>
        <c:axId val="38675447"/>
      </c:bar3DChart>
      <c:catAx>
        <c:axId val="41579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675447"/>
        <c:crosses val="autoZero"/>
        <c:auto val="1"/>
        <c:lblOffset val="100"/>
        <c:tickLblSkip val="1"/>
        <c:noMultiLvlLbl val="0"/>
      </c:catAx>
      <c:valAx>
        <c:axId val="38675447"/>
        <c:scaling>
          <c:orientation val="minMax"/>
          <c:max val="34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579974"/>
        <c:crossesAt val="1"/>
        <c:crossBetween val="between"/>
        <c:dispUnits/>
        <c:majorUnit val="20000"/>
        <c:minorUnit val="68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червень2017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12534704"/>
        <c:axId val="45703473"/>
      </c:bar3DChart>
      <c:catAx>
        <c:axId val="12534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5703473"/>
        <c:crosses val="autoZero"/>
        <c:auto val="1"/>
        <c:lblOffset val="100"/>
        <c:tickLblSkip val="1"/>
        <c:noMultiLvlLbl val="0"/>
      </c:catAx>
      <c:valAx>
        <c:axId val="45703473"/>
        <c:scaling>
          <c:orientation val="minMax"/>
          <c:max val="1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534704"/>
        <c:crossesAt val="1"/>
        <c:crossBetween val="between"/>
        <c:dispUnits/>
        <c:majorUnit val="2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червень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14.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6.2017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638 799,3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569 273,0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січень-червень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- 72 487,2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червень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109 292,0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червень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- 69 526,3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  <sheetName val="лютий (весь бюдж розв"/>
    </sheetNames>
    <sheetDataSet>
      <sheetData sheetId="1">
        <row r="97">
          <cell r="D97">
            <v>1135.71022</v>
          </cell>
        </row>
      </sheetData>
      <sheetData sheetId="2">
        <row r="97">
          <cell r="D97">
            <v>102.57358</v>
          </cell>
        </row>
      </sheetData>
      <sheetData sheetId="3">
        <row r="97">
          <cell r="D97">
            <v>1399.2856000000002</v>
          </cell>
        </row>
      </sheetData>
      <sheetData sheetId="4">
        <row r="94">
          <cell r="D94">
            <v>7713.34596</v>
          </cell>
        </row>
      </sheetData>
      <sheetData sheetId="5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  (2)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кредити"/>
      <sheetName val="повер ПДФО та трансп"/>
      <sheetName val="2111 з 2003р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2" t="s">
        <v>60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4"/>
      <c r="O1" s="1"/>
      <c r="P1" s="135" t="s">
        <v>75</v>
      </c>
      <c r="Q1" s="136"/>
      <c r="R1" s="136"/>
      <c r="S1" s="136"/>
      <c r="T1" s="136"/>
      <c r="U1" s="137"/>
    </row>
    <row r="2" spans="1:21" ht="15" thickBot="1">
      <c r="A2" s="138" t="s">
        <v>65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40"/>
      <c r="O2" s="1"/>
      <c r="P2" s="141" t="s">
        <v>66</v>
      </c>
      <c r="Q2" s="142"/>
      <c r="R2" s="142"/>
      <c r="S2" s="142"/>
      <c r="T2" s="142"/>
      <c r="U2" s="143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44" t="s">
        <v>47</v>
      </c>
      <c r="T3" s="145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46">
        <v>0</v>
      </c>
      <c r="T4" s="147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28">
        <v>0</v>
      </c>
      <c r="T5" s="129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0">
        <v>0</v>
      </c>
      <c r="T6" s="131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0">
        <v>0</v>
      </c>
      <c r="T7" s="131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28">
        <v>0</v>
      </c>
      <c r="T8" s="129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28">
        <v>0</v>
      </c>
      <c r="T9" s="129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28">
        <v>0</v>
      </c>
      <c r="T10" s="129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28">
        <v>0</v>
      </c>
      <c r="T11" s="129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28">
        <v>0</v>
      </c>
      <c r="T12" s="129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28">
        <v>0</v>
      </c>
      <c r="T13" s="129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28">
        <v>0</v>
      </c>
      <c r="T14" s="129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28">
        <v>1</v>
      </c>
      <c r="T15" s="129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28">
        <v>0</v>
      </c>
      <c r="T16" s="129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28">
        <v>0</v>
      </c>
      <c r="T17" s="129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28">
        <v>0</v>
      </c>
      <c r="T18" s="129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28">
        <v>0</v>
      </c>
      <c r="T19" s="129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28">
        <v>0</v>
      </c>
      <c r="T20" s="129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28">
        <v>0</v>
      </c>
      <c r="T21" s="129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28">
        <v>0</v>
      </c>
      <c r="T22" s="129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17">
        <f>SUM(S4:S22)</f>
        <v>1</v>
      </c>
      <c r="T23" s="118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19" t="s">
        <v>33</v>
      </c>
      <c r="Q26" s="119"/>
      <c r="R26" s="119"/>
      <c r="S26" s="119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0" t="s">
        <v>29</v>
      </c>
      <c r="Q27" s="120"/>
      <c r="R27" s="120"/>
      <c r="S27" s="120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1">
        <v>42767</v>
      </c>
      <c r="Q28" s="124">
        <f>'[2]січень 17'!$D$94</f>
        <v>9505.30341</v>
      </c>
      <c r="R28" s="124"/>
      <c r="S28" s="124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22"/>
      <c r="Q29" s="124"/>
      <c r="R29" s="124"/>
      <c r="S29" s="124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25" t="s">
        <v>45</v>
      </c>
      <c r="R31" s="126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27" t="s">
        <v>40</v>
      </c>
      <c r="R32" s="127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19" t="s">
        <v>30</v>
      </c>
      <c r="Q36" s="119"/>
      <c r="R36" s="119"/>
      <c r="S36" s="119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16" t="s">
        <v>31</v>
      </c>
      <c r="Q37" s="116"/>
      <c r="R37" s="116"/>
      <c r="S37" s="116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21">
        <v>42767</v>
      </c>
      <c r="Q38" s="123">
        <f>104633628.96/1000</f>
        <v>104633.62895999999</v>
      </c>
      <c r="R38" s="123"/>
      <c r="S38" s="123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22"/>
      <c r="Q39" s="123"/>
      <c r="R39" s="123"/>
      <c r="S39" s="123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P36:S36"/>
    <mergeCell ref="S17:T17"/>
    <mergeCell ref="S18:T18"/>
    <mergeCell ref="S19:T19"/>
    <mergeCell ref="S20:T20"/>
    <mergeCell ref="S21:T21"/>
    <mergeCell ref="S22:T22"/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2" t="s">
        <v>70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4"/>
      <c r="O1" s="1"/>
      <c r="P1" s="135" t="s">
        <v>74</v>
      </c>
      <c r="Q1" s="136"/>
      <c r="R1" s="136"/>
      <c r="S1" s="136"/>
      <c r="T1" s="136"/>
      <c r="U1" s="137"/>
    </row>
    <row r="2" spans="1:21" ht="15" thickBot="1">
      <c r="A2" s="138" t="s">
        <v>72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40"/>
      <c r="O2" s="1"/>
      <c r="P2" s="141" t="s">
        <v>73</v>
      </c>
      <c r="Q2" s="142"/>
      <c r="R2" s="142"/>
      <c r="S2" s="142"/>
      <c r="T2" s="142"/>
      <c r="U2" s="143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0" t="s">
        <v>47</v>
      </c>
      <c r="T3" s="151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46">
        <v>0</v>
      </c>
      <c r="T4" s="147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28">
        <v>0</v>
      </c>
      <c r="T5" s="129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0">
        <v>0</v>
      </c>
      <c r="T6" s="131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0">
        <v>1</v>
      </c>
      <c r="T7" s="131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28">
        <v>0</v>
      </c>
      <c r="T8" s="129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28">
        <v>0</v>
      </c>
      <c r="T9" s="129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28">
        <v>0</v>
      </c>
      <c r="T10" s="129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28">
        <v>0</v>
      </c>
      <c r="T11" s="129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28">
        <v>0</v>
      </c>
      <c r="T12" s="129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28">
        <v>0</v>
      </c>
      <c r="T13" s="129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28">
        <v>0</v>
      </c>
      <c r="T14" s="129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28">
        <v>0</v>
      </c>
      <c r="T15" s="129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28">
        <v>0</v>
      </c>
      <c r="T16" s="129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28">
        <v>0</v>
      </c>
      <c r="T17" s="129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28">
        <v>0</v>
      </c>
      <c r="T18" s="129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28">
        <v>0</v>
      </c>
      <c r="T19" s="129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28">
        <v>0</v>
      </c>
      <c r="T20" s="129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28">
        <v>0</v>
      </c>
      <c r="T21" s="129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28">
        <v>0</v>
      </c>
      <c r="T22" s="129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48">
        <v>0</v>
      </c>
      <c r="T23" s="149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17">
        <f>SUM(S4:S23)</f>
        <v>1</v>
      </c>
      <c r="T24" s="118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19" t="s">
        <v>33</v>
      </c>
      <c r="Q27" s="119"/>
      <c r="R27" s="119"/>
      <c r="S27" s="119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0" t="s">
        <v>29</v>
      </c>
      <c r="Q28" s="120"/>
      <c r="R28" s="120"/>
      <c r="S28" s="120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21">
        <v>42795</v>
      </c>
      <c r="Q29" s="124">
        <f>'[2]лютий'!$D$94</f>
        <v>7713.34596</v>
      </c>
      <c r="R29" s="124"/>
      <c r="S29" s="124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22"/>
      <c r="Q30" s="124"/>
      <c r="R30" s="124"/>
      <c r="S30" s="124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25" t="s">
        <v>45</v>
      </c>
      <c r="R32" s="126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27" t="s">
        <v>40</v>
      </c>
      <c r="R33" s="127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19" t="s">
        <v>30</v>
      </c>
      <c r="Q37" s="119"/>
      <c r="R37" s="119"/>
      <c r="S37" s="119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16" t="s">
        <v>31</v>
      </c>
      <c r="Q38" s="116"/>
      <c r="R38" s="116"/>
      <c r="S38" s="116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21">
        <v>42795</v>
      </c>
      <c r="Q39" s="123">
        <v>115182.07822999997</v>
      </c>
      <c r="R39" s="123"/>
      <c r="S39" s="123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22"/>
      <c r="Q40" s="123"/>
      <c r="R40" s="123"/>
      <c r="S40" s="123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29:S30"/>
    <mergeCell ref="Q32:R32"/>
    <mergeCell ref="S17:T17"/>
    <mergeCell ref="S18:T18"/>
    <mergeCell ref="S19:T19"/>
    <mergeCell ref="S20:T20"/>
    <mergeCell ref="S22:T22"/>
    <mergeCell ref="S23:T23"/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77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78</v>
      </c>
      <c r="S1" s="136"/>
      <c r="T1" s="136"/>
      <c r="U1" s="136"/>
      <c r="V1" s="136"/>
      <c r="W1" s="137"/>
    </row>
    <row r="2" spans="1:23" ht="15" thickBot="1">
      <c r="A2" s="138" t="s">
        <v>83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84</v>
      </c>
      <c r="S2" s="142"/>
      <c r="T2" s="142"/>
      <c r="U2" s="142"/>
      <c r="V2" s="142"/>
      <c r="W2" s="143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0" t="s">
        <v>47</v>
      </c>
      <c r="V3" s="151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46">
        <v>0</v>
      </c>
      <c r="V4" s="147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28">
        <v>0</v>
      </c>
      <c r="V5" s="129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30">
        <v>0</v>
      </c>
      <c r="V6" s="131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30">
        <v>1</v>
      </c>
      <c r="V7" s="131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28">
        <v>0</v>
      </c>
      <c r="V8" s="129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28">
        <v>0</v>
      </c>
      <c r="V9" s="129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28">
        <v>0</v>
      </c>
      <c r="V10" s="129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28">
        <v>0</v>
      </c>
      <c r="V11" s="129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28">
        <v>0</v>
      </c>
      <c r="V12" s="129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28">
        <v>0</v>
      </c>
      <c r="V13" s="129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28">
        <v>0</v>
      </c>
      <c r="V14" s="129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28">
        <v>0</v>
      </c>
      <c r="V15" s="129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28">
        <v>0</v>
      </c>
      <c r="V16" s="129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28">
        <v>0</v>
      </c>
      <c r="V17" s="129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28">
        <v>0</v>
      </c>
      <c r="V18" s="129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28">
        <v>0</v>
      </c>
      <c r="V19" s="129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28">
        <v>0</v>
      </c>
      <c r="V20" s="129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28">
        <v>0</v>
      </c>
      <c r="V21" s="129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28">
        <v>0</v>
      </c>
      <c r="V22" s="129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28">
        <v>0</v>
      </c>
      <c r="V23" s="129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28">
        <v>0</v>
      </c>
      <c r="V24" s="129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48">
        <v>0</v>
      </c>
      <c r="V25" s="149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17">
        <f>SUM(U4:U25)</f>
        <v>1</v>
      </c>
      <c r="V26" s="118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9" t="s">
        <v>33</v>
      </c>
      <c r="S29" s="119"/>
      <c r="T29" s="119"/>
      <c r="U29" s="11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0" t="s">
        <v>29</v>
      </c>
      <c r="S30" s="120"/>
      <c r="T30" s="120"/>
      <c r="U30" s="120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1">
        <v>42826</v>
      </c>
      <c r="S31" s="124">
        <f>'[2]березень'!$D$97</f>
        <v>1399.2856000000002</v>
      </c>
      <c r="T31" s="124"/>
      <c r="U31" s="124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22"/>
      <c r="S32" s="124"/>
      <c r="T32" s="124"/>
      <c r="U32" s="124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5" t="s">
        <v>45</v>
      </c>
      <c r="T34" s="126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27" t="s">
        <v>40</v>
      </c>
      <c r="T35" s="127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9" t="s">
        <v>30</v>
      </c>
      <c r="S39" s="119"/>
      <c r="T39" s="119"/>
      <c r="U39" s="119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6" t="s">
        <v>31</v>
      </c>
      <c r="S40" s="116"/>
      <c r="T40" s="116"/>
      <c r="U40" s="116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1">
        <v>42826</v>
      </c>
      <c r="S41" s="123">
        <v>114548.88999999997</v>
      </c>
      <c r="T41" s="123"/>
      <c r="U41" s="123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22"/>
      <c r="S42" s="123"/>
      <c r="T42" s="123"/>
      <c r="U42" s="123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G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85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87</v>
      </c>
      <c r="S1" s="136"/>
      <c r="T1" s="136"/>
      <c r="U1" s="136"/>
      <c r="V1" s="136"/>
      <c r="W1" s="137"/>
    </row>
    <row r="2" spans="1:23" ht="15" thickBot="1">
      <c r="A2" s="138" t="s">
        <v>88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89</v>
      </c>
      <c r="S2" s="142"/>
      <c r="T2" s="142"/>
      <c r="U2" s="142"/>
      <c r="V2" s="142"/>
      <c r="W2" s="143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4" t="s">
        <v>47</v>
      </c>
      <c r="V3" s="145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46">
        <v>0</v>
      </c>
      <c r="V4" s="147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28">
        <v>1</v>
      </c>
      <c r="V5" s="129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30">
        <v>0</v>
      </c>
      <c r="V6" s="131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30">
        <v>0</v>
      </c>
      <c r="V7" s="131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28">
        <v>0</v>
      </c>
      <c r="V8" s="129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28">
        <v>0</v>
      </c>
      <c r="V9" s="129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28">
        <v>0</v>
      </c>
      <c r="V10" s="129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28">
        <v>0</v>
      </c>
      <c r="V11" s="129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28">
        <v>0</v>
      </c>
      <c r="V12" s="129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28">
        <v>0</v>
      </c>
      <c r="V13" s="129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28">
        <v>0</v>
      </c>
      <c r="V14" s="129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28">
        <v>0</v>
      </c>
      <c r="V15" s="129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28">
        <v>0</v>
      </c>
      <c r="V16" s="129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28">
        <v>0</v>
      </c>
      <c r="V17" s="129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28">
        <v>0</v>
      </c>
      <c r="V18" s="129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28">
        <v>0</v>
      </c>
      <c r="V19" s="129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28">
        <v>0</v>
      </c>
      <c r="V20" s="129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28">
        <v>0</v>
      </c>
      <c r="V21" s="129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28">
        <v>1</v>
      </c>
      <c r="V22" s="129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17">
        <f>SUM(U4:U22)</f>
        <v>2</v>
      </c>
      <c r="V23" s="118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19" t="s">
        <v>33</v>
      </c>
      <c r="S26" s="119"/>
      <c r="T26" s="119"/>
      <c r="U26" s="119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0" t="s">
        <v>29</v>
      </c>
      <c r="S27" s="120"/>
      <c r="T27" s="120"/>
      <c r="U27" s="120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1">
        <v>42856</v>
      </c>
      <c r="S28" s="124">
        <f>'[2]квітень'!$D$97</f>
        <v>102.57358</v>
      </c>
      <c r="T28" s="124"/>
      <c r="U28" s="124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2"/>
      <c r="S29" s="124"/>
      <c r="T29" s="124"/>
      <c r="U29" s="124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25" t="s">
        <v>45</v>
      </c>
      <c r="T31" s="126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7" t="s">
        <v>40</v>
      </c>
      <c r="T32" s="127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19" t="s">
        <v>30</v>
      </c>
      <c r="S36" s="119"/>
      <c r="T36" s="119"/>
      <c r="U36" s="119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6" t="s">
        <v>31</v>
      </c>
      <c r="S37" s="116"/>
      <c r="T37" s="116"/>
      <c r="U37" s="116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1">
        <v>42856</v>
      </c>
      <c r="S38" s="123">
        <v>94413.13370999995</v>
      </c>
      <c r="T38" s="123"/>
      <c r="U38" s="123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2"/>
      <c r="S39" s="123"/>
      <c r="T39" s="123"/>
      <c r="U39" s="123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90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92</v>
      </c>
      <c r="S1" s="136"/>
      <c r="T1" s="136"/>
      <c r="U1" s="136"/>
      <c r="V1" s="136"/>
      <c r="W1" s="137"/>
    </row>
    <row r="2" spans="1:23" ht="15" thickBot="1">
      <c r="A2" s="138" t="s">
        <v>94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95</v>
      </c>
      <c r="S2" s="142"/>
      <c r="T2" s="142"/>
      <c r="U2" s="142"/>
      <c r="V2" s="142"/>
      <c r="W2" s="143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91</v>
      </c>
      <c r="O3" s="66" t="s">
        <v>93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4" t="s">
        <v>47</v>
      </c>
      <c r="V3" s="145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23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AVERAGE(N4:N22)</f>
        <v>5395.881052631579</v>
      </c>
      <c r="R4" s="71">
        <v>1.95</v>
      </c>
      <c r="S4" s="72">
        <v>0</v>
      </c>
      <c r="T4" s="73">
        <v>223.1</v>
      </c>
      <c r="U4" s="146">
        <v>0</v>
      </c>
      <c r="V4" s="147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5395.9</v>
      </c>
      <c r="R5" s="75">
        <v>0</v>
      </c>
      <c r="S5" s="69">
        <v>0</v>
      </c>
      <c r="T5" s="76">
        <v>0</v>
      </c>
      <c r="U5" s="128">
        <v>0</v>
      </c>
      <c r="V5" s="129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5395.9</v>
      </c>
      <c r="R6" s="77">
        <v>0</v>
      </c>
      <c r="S6" s="78">
        <v>0</v>
      </c>
      <c r="T6" s="79">
        <v>0</v>
      </c>
      <c r="U6" s="130">
        <v>0</v>
      </c>
      <c r="V6" s="131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5395.9</v>
      </c>
      <c r="R7" s="77">
        <v>0</v>
      </c>
      <c r="S7" s="78">
        <v>0</v>
      </c>
      <c r="T7" s="79">
        <v>416.7</v>
      </c>
      <c r="U7" s="130">
        <v>1</v>
      </c>
      <c r="V7" s="131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5395.9</v>
      </c>
      <c r="R8" s="77">
        <v>0</v>
      </c>
      <c r="S8" s="78">
        <v>0</v>
      </c>
      <c r="T8" s="76">
        <v>0</v>
      </c>
      <c r="U8" s="128">
        <v>0</v>
      </c>
      <c r="V8" s="129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5395.9</v>
      </c>
      <c r="R9" s="77">
        <v>0</v>
      </c>
      <c r="S9" s="78">
        <v>0</v>
      </c>
      <c r="T9" s="76">
        <v>405.9</v>
      </c>
      <c r="U9" s="128">
        <v>0</v>
      </c>
      <c r="V9" s="129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5395.9</v>
      </c>
      <c r="R10" s="77">
        <v>0</v>
      </c>
      <c r="S10" s="78">
        <v>0</v>
      </c>
      <c r="T10" s="76">
        <v>19.84</v>
      </c>
      <c r="U10" s="128">
        <v>0</v>
      </c>
      <c r="V10" s="129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5395.9</v>
      </c>
      <c r="R11" s="75">
        <v>0</v>
      </c>
      <c r="S11" s="69">
        <v>0</v>
      </c>
      <c r="T11" s="76">
        <v>0</v>
      </c>
      <c r="U11" s="128">
        <v>0</v>
      </c>
      <c r="V11" s="129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5395.9</v>
      </c>
      <c r="R12" s="75">
        <v>0</v>
      </c>
      <c r="S12" s="69">
        <v>0</v>
      </c>
      <c r="T12" s="76">
        <v>16.8</v>
      </c>
      <c r="U12" s="128">
        <v>0</v>
      </c>
      <c r="V12" s="129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5395.9</v>
      </c>
      <c r="R13" s="75">
        <v>0</v>
      </c>
      <c r="S13" s="69">
        <v>0</v>
      </c>
      <c r="T13" s="76">
        <v>0</v>
      </c>
      <c r="U13" s="128">
        <v>0</v>
      </c>
      <c r="V13" s="129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5395.9</v>
      </c>
      <c r="R14" s="75">
        <v>0</v>
      </c>
      <c r="S14" s="69">
        <v>0</v>
      </c>
      <c r="T14" s="80">
        <v>1198.54</v>
      </c>
      <c r="U14" s="128">
        <v>0</v>
      </c>
      <c r="V14" s="129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5395.9</v>
      </c>
      <c r="R15" s="75">
        <v>0</v>
      </c>
      <c r="S15" s="69">
        <v>0</v>
      </c>
      <c r="T15" s="80">
        <v>0</v>
      </c>
      <c r="U15" s="128">
        <v>0</v>
      </c>
      <c r="V15" s="129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-14.200000000000543</v>
      </c>
      <c r="N16" s="69">
        <v>4502.9</v>
      </c>
      <c r="O16" s="78">
        <v>5100</v>
      </c>
      <c r="P16" s="3">
        <f t="shared" si="2"/>
        <v>0.8829215686274509</v>
      </c>
      <c r="Q16" s="2">
        <v>5395.9</v>
      </c>
      <c r="R16" s="75">
        <v>0</v>
      </c>
      <c r="S16" s="69">
        <v>0</v>
      </c>
      <c r="T16" s="80">
        <v>0</v>
      </c>
      <c r="U16" s="128">
        <v>0</v>
      </c>
      <c r="V16" s="129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3.2</v>
      </c>
      <c r="K17" s="85">
        <v>0</v>
      </c>
      <c r="L17" s="85">
        <v>0</v>
      </c>
      <c r="M17" s="69">
        <f t="shared" si="1"/>
        <v>-8.949999999999886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5395.9</v>
      </c>
      <c r="R17" s="75">
        <v>0</v>
      </c>
      <c r="S17" s="69">
        <v>0</v>
      </c>
      <c r="T17" s="80">
        <v>13.4</v>
      </c>
      <c r="U17" s="128">
        <v>0</v>
      </c>
      <c r="V17" s="129"/>
      <c r="W17" s="74">
        <f t="shared" si="3"/>
        <v>13.4</v>
      </c>
    </row>
    <row r="18" spans="1:23" ht="12.75">
      <c r="A18" s="10">
        <v>42879</v>
      </c>
      <c r="B18" s="69">
        <v>601.2</v>
      </c>
      <c r="C18" s="80">
        <v>252.24</v>
      </c>
      <c r="D18" s="113">
        <v>142.2</v>
      </c>
      <c r="E18" s="113">
        <f t="shared" si="0"/>
        <v>110.04000000000002</v>
      </c>
      <c r="F18" s="85">
        <v>3.9</v>
      </c>
      <c r="G18" s="85">
        <v>933.1</v>
      </c>
      <c r="H18" s="69">
        <v>108.3</v>
      </c>
      <c r="I18" s="85">
        <v>52.1</v>
      </c>
      <c r="J18" s="85">
        <v>0.5</v>
      </c>
      <c r="K18" s="85">
        <v>0</v>
      </c>
      <c r="L18" s="85">
        <v>0</v>
      </c>
      <c r="M18" s="69">
        <f t="shared" si="1"/>
        <v>9.509999999999742</v>
      </c>
      <c r="N18" s="69">
        <v>1960.85</v>
      </c>
      <c r="O18" s="69">
        <v>3500</v>
      </c>
      <c r="P18" s="3">
        <f>N18/O18</f>
        <v>0.5602428571428572</v>
      </c>
      <c r="Q18" s="2">
        <v>5395.9</v>
      </c>
      <c r="R18" s="75">
        <v>0</v>
      </c>
      <c r="S18" s="69">
        <v>0</v>
      </c>
      <c r="T18" s="76">
        <v>0</v>
      </c>
      <c r="U18" s="128">
        <v>0</v>
      </c>
      <c r="V18" s="129"/>
      <c r="W18" s="74">
        <f t="shared" si="3"/>
        <v>0</v>
      </c>
    </row>
    <row r="19" spans="1:23" ht="12.75">
      <c r="A19" s="10">
        <v>42880</v>
      </c>
      <c r="B19" s="69">
        <v>794.7</v>
      </c>
      <c r="C19" s="80">
        <v>388.14</v>
      </c>
      <c r="D19" s="113">
        <v>26.7</v>
      </c>
      <c r="E19" s="113">
        <f t="shared" si="0"/>
        <v>361.44</v>
      </c>
      <c r="F19" s="85">
        <v>7.24</v>
      </c>
      <c r="G19" s="85">
        <v>937.7</v>
      </c>
      <c r="H19" s="69">
        <v>264.4</v>
      </c>
      <c r="I19" s="85">
        <v>81.4</v>
      </c>
      <c r="J19" s="85">
        <v>5.1</v>
      </c>
      <c r="K19" s="85">
        <v>0</v>
      </c>
      <c r="L19" s="85">
        <v>0</v>
      </c>
      <c r="M19" s="69">
        <f>N19-B19-C19-F19-G19-H19-I19-J19-K19-L19</f>
        <v>10.319999999999817</v>
      </c>
      <c r="N19" s="69">
        <v>2489</v>
      </c>
      <c r="O19" s="69">
        <v>3600</v>
      </c>
      <c r="P19" s="3">
        <f>N19/O19</f>
        <v>0.6913888888888889</v>
      </c>
      <c r="Q19" s="2">
        <v>5395.9</v>
      </c>
      <c r="R19" s="75">
        <v>0</v>
      </c>
      <c r="S19" s="69">
        <v>0</v>
      </c>
      <c r="T19" s="76">
        <v>0</v>
      </c>
      <c r="U19" s="128">
        <v>0</v>
      </c>
      <c r="V19" s="129"/>
      <c r="W19" s="74">
        <f t="shared" si="3"/>
        <v>0</v>
      </c>
    </row>
    <row r="20" spans="1:23" ht="12.75">
      <c r="A20" s="10">
        <v>42881</v>
      </c>
      <c r="B20" s="69">
        <v>796.24</v>
      </c>
      <c r="C20" s="80">
        <v>900.94</v>
      </c>
      <c r="D20" s="113">
        <v>697.8</v>
      </c>
      <c r="E20" s="113">
        <f t="shared" si="0"/>
        <v>203.1400000000001</v>
      </c>
      <c r="F20" s="85">
        <v>89.94</v>
      </c>
      <c r="G20" s="69">
        <v>1335.4</v>
      </c>
      <c r="H20" s="69">
        <v>205.9</v>
      </c>
      <c r="I20" s="85">
        <v>130</v>
      </c>
      <c r="J20" s="85">
        <v>14.1</v>
      </c>
      <c r="K20" s="85">
        <v>0</v>
      </c>
      <c r="L20" s="85">
        <v>0</v>
      </c>
      <c r="M20" s="69">
        <f>N20-B20-C20-F20-G20-H20-I20-J20-K20-L20</f>
        <v>12.579999999999467</v>
      </c>
      <c r="N20" s="69">
        <v>3485.1</v>
      </c>
      <c r="O20" s="69">
        <v>3800</v>
      </c>
      <c r="P20" s="3">
        <f>N20/O20</f>
        <v>0.9171315789473684</v>
      </c>
      <c r="Q20" s="2">
        <v>5395.9</v>
      </c>
      <c r="R20" s="75">
        <v>0</v>
      </c>
      <c r="S20" s="69">
        <v>0</v>
      </c>
      <c r="T20" s="76">
        <v>0.3</v>
      </c>
      <c r="U20" s="128">
        <v>0</v>
      </c>
      <c r="V20" s="129"/>
      <c r="W20" s="74">
        <f t="shared" si="3"/>
        <v>0.3</v>
      </c>
    </row>
    <row r="21" spans="1:23" ht="12.75">
      <c r="A21" s="10">
        <v>42884</v>
      </c>
      <c r="B21" s="69">
        <v>1196.27</v>
      </c>
      <c r="C21" s="80">
        <v>2013.5</v>
      </c>
      <c r="D21" s="113">
        <v>1869.72</v>
      </c>
      <c r="E21" s="113">
        <f t="shared" si="0"/>
        <v>143.77999999999997</v>
      </c>
      <c r="F21" s="85">
        <v>33.99</v>
      </c>
      <c r="G21" s="69">
        <v>3507.65</v>
      </c>
      <c r="H21" s="69">
        <v>94.87</v>
      </c>
      <c r="I21" s="85">
        <v>85.67</v>
      </c>
      <c r="J21" s="85">
        <v>1.23</v>
      </c>
      <c r="K21" s="85">
        <v>0</v>
      </c>
      <c r="L21" s="85">
        <v>0</v>
      </c>
      <c r="M21" s="69">
        <f t="shared" si="1"/>
        <v>-13.739999999999807</v>
      </c>
      <c r="N21" s="69">
        <v>6919.44</v>
      </c>
      <c r="O21" s="69">
        <v>8500</v>
      </c>
      <c r="P21" s="3">
        <f t="shared" si="2"/>
        <v>0.8140517647058823</v>
      </c>
      <c r="Q21" s="2">
        <v>5395.9</v>
      </c>
      <c r="R21" s="81">
        <v>0</v>
      </c>
      <c r="S21" s="80">
        <v>0</v>
      </c>
      <c r="T21" s="76">
        <v>0</v>
      </c>
      <c r="U21" s="128">
        <v>0</v>
      </c>
      <c r="V21" s="129"/>
      <c r="W21" s="74">
        <f t="shared" si="3"/>
        <v>0</v>
      </c>
    </row>
    <row r="22" spans="1:23" ht="12.75">
      <c r="A22" s="10">
        <v>42885</v>
      </c>
      <c r="B22" s="69">
        <v>6430.84</v>
      </c>
      <c r="C22" s="80">
        <v>927.9</v>
      </c>
      <c r="D22" s="113">
        <v>436.9</v>
      </c>
      <c r="E22" s="113">
        <f t="shared" si="0"/>
        <v>491</v>
      </c>
      <c r="F22" s="85">
        <v>50.45</v>
      </c>
      <c r="G22" s="69">
        <v>2999.2</v>
      </c>
      <c r="H22" s="69">
        <v>145.8</v>
      </c>
      <c r="I22" s="85">
        <v>84.3</v>
      </c>
      <c r="J22" s="85">
        <v>9.3</v>
      </c>
      <c r="K22" s="85">
        <v>0</v>
      </c>
      <c r="L22" s="85">
        <v>0</v>
      </c>
      <c r="M22" s="69">
        <f t="shared" si="1"/>
        <v>17.109999999999754</v>
      </c>
      <c r="N22" s="69">
        <v>10664.9</v>
      </c>
      <c r="O22" s="69">
        <v>12100</v>
      </c>
      <c r="P22" s="3">
        <f>N22/O22</f>
        <v>0.881396694214876</v>
      </c>
      <c r="Q22" s="2">
        <v>5395.9</v>
      </c>
      <c r="R22" s="81">
        <v>0</v>
      </c>
      <c r="S22" s="80">
        <v>0</v>
      </c>
      <c r="T22" s="76">
        <v>0</v>
      </c>
      <c r="U22" s="128">
        <v>0</v>
      </c>
      <c r="V22" s="129"/>
      <c r="W22" s="74">
        <f t="shared" si="3"/>
        <v>0</v>
      </c>
    </row>
    <row r="23" spans="1:23" ht="13.5" thickBot="1">
      <c r="A23" s="10">
        <v>42886</v>
      </c>
      <c r="B23" s="69">
        <v>9161.62</v>
      </c>
      <c r="C23" s="80">
        <v>347.9</v>
      </c>
      <c r="D23" s="113">
        <v>14</v>
      </c>
      <c r="E23" s="113">
        <f t="shared" si="0"/>
        <v>333.9</v>
      </c>
      <c r="F23" s="85">
        <v>13.3</v>
      </c>
      <c r="G23" s="69">
        <v>345.95</v>
      </c>
      <c r="H23" s="69">
        <v>185.8</v>
      </c>
      <c r="I23" s="85">
        <v>66.5</v>
      </c>
      <c r="J23" s="85">
        <v>46.7</v>
      </c>
      <c r="K23" s="85">
        <v>0</v>
      </c>
      <c r="L23" s="85">
        <v>0</v>
      </c>
      <c r="M23" s="69">
        <f t="shared" si="1"/>
        <v>16.929999999999993</v>
      </c>
      <c r="N23" s="69">
        <v>10184.7</v>
      </c>
      <c r="O23" s="69">
        <v>5800</v>
      </c>
      <c r="P23" s="3">
        <f t="shared" si="2"/>
        <v>1.7559827586206898</v>
      </c>
      <c r="Q23" s="2">
        <v>5395.9</v>
      </c>
      <c r="R23" s="81">
        <v>0</v>
      </c>
      <c r="S23" s="80">
        <v>0</v>
      </c>
      <c r="T23" s="76">
        <v>469.44</v>
      </c>
      <c r="U23" s="128">
        <v>0</v>
      </c>
      <c r="V23" s="129"/>
      <c r="W23" s="74">
        <f t="shared" si="3"/>
        <v>469.44</v>
      </c>
    </row>
    <row r="24" spans="1:23" ht="13.5" thickBot="1">
      <c r="A24" s="90" t="s">
        <v>28</v>
      </c>
      <c r="B24" s="92">
        <f aca="true" t="shared" si="4" ref="B24:O24">SUM(B4:B23)</f>
        <v>58535.469999999994</v>
      </c>
      <c r="C24" s="92">
        <f t="shared" si="4"/>
        <v>8890.27</v>
      </c>
      <c r="D24" s="115">
        <f t="shared" si="4"/>
        <v>4148.92</v>
      </c>
      <c r="E24" s="115">
        <f t="shared" si="4"/>
        <v>4741.349999999999</v>
      </c>
      <c r="F24" s="92">
        <f t="shared" si="4"/>
        <v>389.7200000000001</v>
      </c>
      <c r="G24" s="92">
        <f t="shared" si="4"/>
        <v>13815.400000000001</v>
      </c>
      <c r="H24" s="92">
        <f t="shared" si="4"/>
        <v>22917.969999999998</v>
      </c>
      <c r="I24" s="92">
        <f t="shared" si="4"/>
        <v>1568.7699999999998</v>
      </c>
      <c r="J24" s="92">
        <f t="shared" si="4"/>
        <v>500.93</v>
      </c>
      <c r="K24" s="92">
        <f t="shared" si="4"/>
        <v>533.6</v>
      </c>
      <c r="L24" s="92">
        <f t="shared" si="4"/>
        <v>2672.3</v>
      </c>
      <c r="M24" s="91">
        <f t="shared" si="4"/>
        <v>2882.0099999999993</v>
      </c>
      <c r="N24" s="91">
        <f t="shared" si="4"/>
        <v>112706.44</v>
      </c>
      <c r="O24" s="91">
        <f t="shared" si="4"/>
        <v>112500</v>
      </c>
      <c r="P24" s="93">
        <f>N24/O24</f>
        <v>1.0018350222222223</v>
      </c>
      <c r="Q24" s="2"/>
      <c r="R24" s="82">
        <f>SUM(R4:R23)</f>
        <v>1.95</v>
      </c>
      <c r="S24" s="82">
        <f>SUM(S4:S23)</f>
        <v>0</v>
      </c>
      <c r="T24" s="82">
        <f>SUM(T4:T23)</f>
        <v>2764.02</v>
      </c>
      <c r="U24" s="117">
        <f>SUM(U4:U23)</f>
        <v>1</v>
      </c>
      <c r="V24" s="118"/>
      <c r="W24" s="82">
        <f>R24+S24+U24+T24+V24</f>
        <v>2766.97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9" t="s">
        <v>33</v>
      </c>
      <c r="S27" s="119"/>
      <c r="T27" s="119"/>
      <c r="U27" s="119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0" t="s">
        <v>29</v>
      </c>
      <c r="S28" s="120"/>
      <c r="T28" s="120"/>
      <c r="U28" s="120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1">
        <v>42887</v>
      </c>
      <c r="S29" s="124">
        <f>'[2]травень'!$D$97</f>
        <v>1135.71022</v>
      </c>
      <c r="T29" s="124"/>
      <c r="U29" s="124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2"/>
      <c r="S30" s="124"/>
      <c r="T30" s="124"/>
      <c r="U30" s="124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5" t="s">
        <v>45</v>
      </c>
      <c r="T32" s="126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7" t="s">
        <v>40</v>
      </c>
      <c r="T33" s="127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9" t="s">
        <v>30</v>
      </c>
      <c r="S37" s="119"/>
      <c r="T37" s="119"/>
      <c r="U37" s="119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6" t="s">
        <v>31</v>
      </c>
      <c r="S38" s="116"/>
      <c r="T38" s="116"/>
      <c r="U38" s="116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1">
        <v>42887</v>
      </c>
      <c r="S39" s="123">
        <v>59637.061719999954</v>
      </c>
      <c r="T39" s="123"/>
      <c r="U39" s="123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2"/>
      <c r="S40" s="123"/>
      <c r="T40" s="123"/>
      <c r="U40" s="123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  <mergeCell ref="S32:T32"/>
    <mergeCell ref="U17:V17"/>
    <mergeCell ref="U18:V18"/>
    <mergeCell ref="U19:V19"/>
    <mergeCell ref="U20:V20"/>
    <mergeCell ref="U21:V21"/>
    <mergeCell ref="U23:V23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tabSelected="1" zoomScalePageLayoutView="0" workbookViewId="0" topLeftCell="A1">
      <pane xSplit="1" ySplit="3" topLeftCell="I1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T44" sqref="T44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96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98</v>
      </c>
      <c r="S1" s="136"/>
      <c r="T1" s="136"/>
      <c r="U1" s="136"/>
      <c r="V1" s="136"/>
      <c r="W1" s="137"/>
    </row>
    <row r="2" spans="1:23" ht="15" thickBot="1">
      <c r="A2" s="138" t="s">
        <v>101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100</v>
      </c>
      <c r="S2" s="142"/>
      <c r="T2" s="142"/>
      <c r="U2" s="142"/>
      <c r="V2" s="142"/>
      <c r="W2" s="143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97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4" t="s">
        <v>47</v>
      </c>
      <c r="V3" s="145"/>
      <c r="W3" s="25" t="s">
        <v>27</v>
      </c>
    </row>
    <row r="4" spans="1:23" ht="12.75">
      <c r="A4" s="10">
        <v>42887</v>
      </c>
      <c r="B4" s="69">
        <v>1084.3</v>
      </c>
      <c r="C4" s="69">
        <v>213.9</v>
      </c>
      <c r="D4" s="113">
        <v>33.6</v>
      </c>
      <c r="E4" s="113">
        <f aca="true" t="shared" si="0" ref="E4:E23">C4-D4</f>
        <v>180.3</v>
      </c>
      <c r="F4" s="69">
        <v>10.9</v>
      </c>
      <c r="G4" s="69">
        <v>128.4</v>
      </c>
      <c r="H4" s="73">
        <v>293.8</v>
      </c>
      <c r="I4" s="85">
        <v>136.6</v>
      </c>
      <c r="J4" s="85">
        <v>30.5</v>
      </c>
      <c r="K4" s="85">
        <v>0</v>
      </c>
      <c r="L4" s="69">
        <v>2874.5</v>
      </c>
      <c r="M4" s="69">
        <f aca="true" t="shared" si="1" ref="M4:M23">N4-B4-C4-F4-G4-H4-I4-J4-K4-L4</f>
        <v>-5.600000000000364</v>
      </c>
      <c r="N4" s="69">
        <v>4767.3</v>
      </c>
      <c r="O4" s="69">
        <v>4700</v>
      </c>
      <c r="P4" s="3">
        <f aca="true" t="shared" si="2" ref="P4:P23">N4/O4</f>
        <v>1.0143191489361703</v>
      </c>
      <c r="Q4" s="2">
        <f>AVERAGE(N4:N11)</f>
        <v>4600.6</v>
      </c>
      <c r="R4" s="71">
        <v>11.2</v>
      </c>
      <c r="S4" s="72">
        <v>0</v>
      </c>
      <c r="T4" s="73">
        <v>639.54</v>
      </c>
      <c r="U4" s="146">
        <v>0</v>
      </c>
      <c r="V4" s="147"/>
      <c r="W4" s="74">
        <f>R4+S4+U4+T4+V4</f>
        <v>650.74</v>
      </c>
    </row>
    <row r="5" spans="1:23" ht="12.75">
      <c r="A5" s="10">
        <v>42888</v>
      </c>
      <c r="B5" s="69">
        <v>2441.2</v>
      </c>
      <c r="C5" s="69">
        <v>244.7</v>
      </c>
      <c r="D5" s="113">
        <v>0.7</v>
      </c>
      <c r="E5" s="113">
        <f t="shared" si="0"/>
        <v>244</v>
      </c>
      <c r="F5" s="69">
        <v>8.5</v>
      </c>
      <c r="G5" s="69">
        <v>111.4</v>
      </c>
      <c r="H5" s="86">
        <v>424.1</v>
      </c>
      <c r="I5" s="85">
        <v>79.3</v>
      </c>
      <c r="J5" s="85">
        <v>11.7</v>
      </c>
      <c r="K5" s="85">
        <v>0</v>
      </c>
      <c r="L5" s="69">
        <v>0</v>
      </c>
      <c r="M5" s="69">
        <f t="shared" si="1"/>
        <v>13.200000000000049</v>
      </c>
      <c r="N5" s="69">
        <v>3334.1</v>
      </c>
      <c r="O5" s="69">
        <v>3800</v>
      </c>
      <c r="P5" s="3">
        <f t="shared" si="2"/>
        <v>0.8773947368421052</v>
      </c>
      <c r="Q5" s="2">
        <v>4600.6</v>
      </c>
      <c r="R5" s="75">
        <v>0</v>
      </c>
      <c r="S5" s="69">
        <v>0</v>
      </c>
      <c r="T5" s="76">
        <v>35.2</v>
      </c>
      <c r="U5" s="128">
        <v>0</v>
      </c>
      <c r="V5" s="129"/>
      <c r="W5" s="74">
        <f aca="true" t="shared" si="3" ref="W5:W23">R5+S5+U5+T5+V5</f>
        <v>35.2</v>
      </c>
    </row>
    <row r="6" spans="1:23" ht="12.75">
      <c r="A6" s="10">
        <v>42892</v>
      </c>
      <c r="B6" s="69">
        <v>3092.4</v>
      </c>
      <c r="C6" s="69">
        <v>104</v>
      </c>
      <c r="D6" s="113">
        <v>33.4</v>
      </c>
      <c r="E6" s="113">
        <f t="shared" si="0"/>
        <v>70.6</v>
      </c>
      <c r="F6" s="78">
        <v>2.3</v>
      </c>
      <c r="G6" s="69">
        <v>132.2</v>
      </c>
      <c r="H6" s="87">
        <v>365.3</v>
      </c>
      <c r="I6" s="85">
        <v>86.2</v>
      </c>
      <c r="J6" s="85">
        <v>16.4</v>
      </c>
      <c r="K6" s="85">
        <v>0</v>
      </c>
      <c r="L6" s="85">
        <v>0</v>
      </c>
      <c r="M6" s="69">
        <f t="shared" si="1"/>
        <v>11.699999999999953</v>
      </c>
      <c r="N6" s="69">
        <v>3810.5</v>
      </c>
      <c r="O6" s="69">
        <v>4800</v>
      </c>
      <c r="P6" s="3">
        <f t="shared" si="2"/>
        <v>0.7938541666666666</v>
      </c>
      <c r="Q6" s="2">
        <v>4600.6</v>
      </c>
      <c r="R6" s="77">
        <v>0</v>
      </c>
      <c r="S6" s="78">
        <v>0</v>
      </c>
      <c r="T6" s="79">
        <v>0</v>
      </c>
      <c r="U6" s="130">
        <v>1</v>
      </c>
      <c r="V6" s="131"/>
      <c r="W6" s="74">
        <f t="shared" si="3"/>
        <v>1</v>
      </c>
    </row>
    <row r="7" spans="1:23" ht="12.75">
      <c r="A7" s="10">
        <v>42893</v>
      </c>
      <c r="B7" s="84">
        <v>7197.1</v>
      </c>
      <c r="C7" s="69">
        <v>299.6</v>
      </c>
      <c r="D7" s="113">
        <v>4.9</v>
      </c>
      <c r="E7" s="113">
        <f t="shared" si="0"/>
        <v>294.70000000000005</v>
      </c>
      <c r="F7" s="69">
        <v>26</v>
      </c>
      <c r="G7" s="69">
        <v>281.2</v>
      </c>
      <c r="H7" s="86">
        <v>304.1</v>
      </c>
      <c r="I7" s="85">
        <v>58</v>
      </c>
      <c r="J7" s="85">
        <v>43.4</v>
      </c>
      <c r="K7" s="85">
        <v>546</v>
      </c>
      <c r="L7" s="85">
        <v>0</v>
      </c>
      <c r="M7" s="69">
        <f t="shared" si="1"/>
        <v>12.499999999999318</v>
      </c>
      <c r="N7" s="69">
        <v>8767.9</v>
      </c>
      <c r="O7" s="69">
        <v>5500</v>
      </c>
      <c r="P7" s="3">
        <f t="shared" si="2"/>
        <v>1.5941636363636362</v>
      </c>
      <c r="Q7" s="2">
        <v>4600.6</v>
      </c>
      <c r="R7" s="77">
        <v>174.5</v>
      </c>
      <c r="S7" s="78">
        <v>0</v>
      </c>
      <c r="T7" s="79">
        <v>140</v>
      </c>
      <c r="U7" s="130">
        <v>0</v>
      </c>
      <c r="V7" s="131"/>
      <c r="W7" s="74">
        <f t="shared" si="3"/>
        <v>314.5</v>
      </c>
    </row>
    <row r="8" spans="1:23" ht="12.75">
      <c r="A8" s="10">
        <v>42894</v>
      </c>
      <c r="B8" s="69">
        <v>2858.7</v>
      </c>
      <c r="C8" s="80">
        <v>101.6</v>
      </c>
      <c r="D8" s="113">
        <v>20.4</v>
      </c>
      <c r="E8" s="113">
        <f t="shared" si="0"/>
        <v>81.19999999999999</v>
      </c>
      <c r="F8" s="85">
        <v>41.7</v>
      </c>
      <c r="G8" s="85">
        <v>217.7</v>
      </c>
      <c r="H8" s="69">
        <v>353.8</v>
      </c>
      <c r="I8" s="85">
        <v>146.2</v>
      </c>
      <c r="J8" s="85">
        <v>31</v>
      </c>
      <c r="K8" s="85">
        <v>0</v>
      </c>
      <c r="L8" s="85">
        <v>0</v>
      </c>
      <c r="M8" s="69">
        <f t="shared" si="1"/>
        <v>10</v>
      </c>
      <c r="N8" s="69">
        <v>3760.7</v>
      </c>
      <c r="O8" s="69">
        <v>4700</v>
      </c>
      <c r="P8" s="3">
        <f t="shared" si="2"/>
        <v>0.8001489361702128</v>
      </c>
      <c r="Q8" s="2">
        <v>4600.6</v>
      </c>
      <c r="R8" s="77">
        <v>0</v>
      </c>
      <c r="S8" s="78">
        <v>0</v>
      </c>
      <c r="T8" s="76">
        <v>120.9</v>
      </c>
      <c r="U8" s="128">
        <v>0</v>
      </c>
      <c r="V8" s="129"/>
      <c r="W8" s="74">
        <f t="shared" si="3"/>
        <v>120.9</v>
      </c>
    </row>
    <row r="9" spans="1:23" ht="12.75">
      <c r="A9" s="10">
        <v>42895</v>
      </c>
      <c r="B9" s="69">
        <v>2023.7</v>
      </c>
      <c r="C9" s="80">
        <v>78.1</v>
      </c>
      <c r="D9" s="113">
        <v>9.2</v>
      </c>
      <c r="E9" s="113">
        <f>C9-D9</f>
        <v>68.89999999999999</v>
      </c>
      <c r="F9" s="85">
        <v>7.7</v>
      </c>
      <c r="G9" s="89">
        <v>243.5</v>
      </c>
      <c r="H9" s="69">
        <v>469</v>
      </c>
      <c r="I9" s="85">
        <v>123.2</v>
      </c>
      <c r="J9" s="85">
        <v>84</v>
      </c>
      <c r="K9" s="85">
        <v>0</v>
      </c>
      <c r="L9" s="85">
        <v>0</v>
      </c>
      <c r="M9" s="69">
        <f>N9-B9-C9-F9-G9-H9-I9-J9-K9-L9</f>
        <v>13.499999999999702</v>
      </c>
      <c r="N9" s="69">
        <v>3042.7</v>
      </c>
      <c r="O9" s="69">
        <v>3500</v>
      </c>
      <c r="P9" s="3">
        <f t="shared" si="2"/>
        <v>0.8693428571428571</v>
      </c>
      <c r="Q9" s="2">
        <v>4600.6</v>
      </c>
      <c r="R9" s="77">
        <v>0</v>
      </c>
      <c r="S9" s="78">
        <v>0</v>
      </c>
      <c r="T9" s="76">
        <v>50.6</v>
      </c>
      <c r="U9" s="128">
        <v>0</v>
      </c>
      <c r="V9" s="129"/>
      <c r="W9" s="74">
        <f t="shared" si="3"/>
        <v>50.6</v>
      </c>
    </row>
    <row r="10" spans="1:23" ht="12.75">
      <c r="A10" s="10">
        <v>42898</v>
      </c>
      <c r="B10" s="69">
        <v>3915.4</v>
      </c>
      <c r="C10" s="80">
        <v>311.1</v>
      </c>
      <c r="D10" s="113">
        <v>180.2</v>
      </c>
      <c r="E10" s="113">
        <f>C10-D10</f>
        <v>130.90000000000003</v>
      </c>
      <c r="F10" s="85">
        <v>11.4</v>
      </c>
      <c r="G10" s="85">
        <v>1980.5</v>
      </c>
      <c r="H10" s="69">
        <v>725.9</v>
      </c>
      <c r="I10" s="85">
        <v>77.2</v>
      </c>
      <c r="J10" s="85">
        <v>43.1</v>
      </c>
      <c r="K10" s="85">
        <v>0</v>
      </c>
      <c r="L10" s="85">
        <v>0</v>
      </c>
      <c r="M10" s="69">
        <f t="shared" si="1"/>
        <v>11.70000000000011</v>
      </c>
      <c r="N10" s="69">
        <v>7076.3</v>
      </c>
      <c r="O10" s="78">
        <v>3200</v>
      </c>
      <c r="P10" s="3">
        <f t="shared" si="2"/>
        <v>2.21134375</v>
      </c>
      <c r="Q10" s="2">
        <v>4600.6</v>
      </c>
      <c r="R10" s="77">
        <v>0</v>
      </c>
      <c r="S10" s="78">
        <v>0</v>
      </c>
      <c r="T10" s="76">
        <v>0</v>
      </c>
      <c r="U10" s="128">
        <v>0</v>
      </c>
      <c r="V10" s="129"/>
      <c r="W10" s="74">
        <f>R10+S10+U10+T10+V10</f>
        <v>0</v>
      </c>
    </row>
    <row r="11" spans="1:23" ht="12.75">
      <c r="A11" s="10">
        <v>42899</v>
      </c>
      <c r="B11" s="69">
        <v>1075.6</v>
      </c>
      <c r="C11" s="80">
        <v>316.1</v>
      </c>
      <c r="D11" s="113">
        <v>28.3</v>
      </c>
      <c r="E11" s="113">
        <f t="shared" si="0"/>
        <v>287.8</v>
      </c>
      <c r="F11" s="85">
        <v>1.6</v>
      </c>
      <c r="G11" s="85">
        <v>311</v>
      </c>
      <c r="H11" s="69">
        <v>416</v>
      </c>
      <c r="I11" s="85">
        <v>103.7</v>
      </c>
      <c r="J11" s="85">
        <v>5.6</v>
      </c>
      <c r="K11" s="85">
        <v>0</v>
      </c>
      <c r="L11" s="85">
        <v>0</v>
      </c>
      <c r="M11" s="69">
        <f>N11-B11-C11-F11-G11-H11-I11-J11-K11-L11</f>
        <v>15.700000000000225</v>
      </c>
      <c r="N11" s="69">
        <v>2245.3</v>
      </c>
      <c r="O11" s="69">
        <v>5100</v>
      </c>
      <c r="P11" s="3">
        <f t="shared" si="2"/>
        <v>0.4402549019607844</v>
      </c>
      <c r="Q11" s="2">
        <v>4600.6</v>
      </c>
      <c r="R11" s="75">
        <v>0</v>
      </c>
      <c r="S11" s="69">
        <v>0</v>
      </c>
      <c r="T11" s="76">
        <v>84.2</v>
      </c>
      <c r="U11" s="128">
        <v>0</v>
      </c>
      <c r="V11" s="129"/>
      <c r="W11" s="74">
        <f t="shared" si="3"/>
        <v>84.2</v>
      </c>
    </row>
    <row r="12" spans="1:23" ht="12.75">
      <c r="A12" s="10">
        <v>42900</v>
      </c>
      <c r="B12" s="84"/>
      <c r="C12" s="80"/>
      <c r="D12" s="113"/>
      <c r="E12" s="113">
        <f t="shared" si="0"/>
        <v>0</v>
      </c>
      <c r="F12" s="85"/>
      <c r="G12" s="85"/>
      <c r="H12" s="69"/>
      <c r="I12" s="85"/>
      <c r="J12" s="85"/>
      <c r="K12" s="85"/>
      <c r="L12" s="85"/>
      <c r="M12" s="69">
        <f>N12-B12-C12-F12-G12-H12-I12-J12-K12-L12</f>
        <v>0</v>
      </c>
      <c r="N12" s="69"/>
      <c r="O12" s="69">
        <v>7800</v>
      </c>
      <c r="P12" s="3">
        <f t="shared" si="2"/>
        <v>0</v>
      </c>
      <c r="Q12" s="2">
        <v>4600.6</v>
      </c>
      <c r="R12" s="75"/>
      <c r="S12" s="69"/>
      <c r="T12" s="76"/>
      <c r="U12" s="128"/>
      <c r="V12" s="129"/>
      <c r="W12" s="74">
        <f t="shared" si="3"/>
        <v>0</v>
      </c>
    </row>
    <row r="13" spans="1:23" ht="12.75">
      <c r="A13" s="10">
        <v>42901</v>
      </c>
      <c r="B13" s="69"/>
      <c r="C13" s="80"/>
      <c r="D13" s="113"/>
      <c r="E13" s="113">
        <f t="shared" si="0"/>
        <v>0</v>
      </c>
      <c r="F13" s="85"/>
      <c r="G13" s="85"/>
      <c r="H13" s="69"/>
      <c r="I13" s="85"/>
      <c r="J13" s="85"/>
      <c r="K13" s="85"/>
      <c r="L13" s="85"/>
      <c r="M13" s="69">
        <f>N13-B13-C13-F13-G13-H13-I13-J13-K13-L13</f>
        <v>0</v>
      </c>
      <c r="N13" s="69"/>
      <c r="O13" s="69">
        <v>8200</v>
      </c>
      <c r="P13" s="3">
        <f t="shared" si="2"/>
        <v>0</v>
      </c>
      <c r="Q13" s="2">
        <v>4600.6</v>
      </c>
      <c r="R13" s="75"/>
      <c r="S13" s="69"/>
      <c r="T13" s="76"/>
      <c r="U13" s="128"/>
      <c r="V13" s="129"/>
      <c r="W13" s="74">
        <f t="shared" si="3"/>
        <v>0</v>
      </c>
    </row>
    <row r="14" spans="1:23" ht="12.75">
      <c r="A14" s="10">
        <v>42902</v>
      </c>
      <c r="B14" s="69"/>
      <c r="C14" s="80"/>
      <c r="D14" s="113"/>
      <c r="E14" s="113">
        <f t="shared" si="0"/>
        <v>0</v>
      </c>
      <c r="F14" s="85"/>
      <c r="G14" s="85"/>
      <c r="H14" s="69"/>
      <c r="I14" s="85"/>
      <c r="J14" s="85"/>
      <c r="K14" s="85"/>
      <c r="L14" s="85"/>
      <c r="M14" s="69">
        <f t="shared" si="1"/>
        <v>0</v>
      </c>
      <c r="N14" s="69"/>
      <c r="O14" s="69">
        <v>4400</v>
      </c>
      <c r="P14" s="3">
        <f t="shared" si="2"/>
        <v>0</v>
      </c>
      <c r="Q14" s="2">
        <v>4600.6</v>
      </c>
      <c r="R14" s="75"/>
      <c r="S14" s="69"/>
      <c r="T14" s="80"/>
      <c r="U14" s="128"/>
      <c r="V14" s="129"/>
      <c r="W14" s="74">
        <f t="shared" si="3"/>
        <v>0</v>
      </c>
    </row>
    <row r="15" spans="1:23" ht="12.75">
      <c r="A15" s="10">
        <v>42905</v>
      </c>
      <c r="B15" s="69"/>
      <c r="C15" s="69"/>
      <c r="D15" s="113"/>
      <c r="E15" s="113">
        <f t="shared" si="0"/>
        <v>0</v>
      </c>
      <c r="F15" s="88"/>
      <c r="G15" s="88"/>
      <c r="H15" s="89"/>
      <c r="I15" s="88"/>
      <c r="J15" s="88"/>
      <c r="K15" s="88"/>
      <c r="L15" s="88"/>
      <c r="M15" s="69">
        <f t="shared" si="1"/>
        <v>0</v>
      </c>
      <c r="N15" s="69"/>
      <c r="O15" s="78">
        <v>9800</v>
      </c>
      <c r="P15" s="3">
        <f>N15/O15</f>
        <v>0</v>
      </c>
      <c r="Q15" s="2">
        <v>4600.6</v>
      </c>
      <c r="R15" s="75"/>
      <c r="S15" s="69"/>
      <c r="T15" s="80"/>
      <c r="U15" s="128"/>
      <c r="V15" s="129"/>
      <c r="W15" s="74">
        <f t="shared" si="3"/>
        <v>0</v>
      </c>
    </row>
    <row r="16" spans="1:23" ht="12.75">
      <c r="A16" s="10">
        <v>42906</v>
      </c>
      <c r="B16" s="69"/>
      <c r="C16" s="80"/>
      <c r="D16" s="113"/>
      <c r="E16" s="113">
        <f t="shared" si="0"/>
        <v>0</v>
      </c>
      <c r="F16" s="85"/>
      <c r="G16" s="85"/>
      <c r="H16" s="69"/>
      <c r="I16" s="85"/>
      <c r="J16" s="85"/>
      <c r="K16" s="85"/>
      <c r="L16" s="85"/>
      <c r="M16" s="69">
        <f t="shared" si="1"/>
        <v>0</v>
      </c>
      <c r="N16" s="69"/>
      <c r="O16" s="78">
        <v>4500</v>
      </c>
      <c r="P16" s="3">
        <f t="shared" si="2"/>
        <v>0</v>
      </c>
      <c r="Q16" s="2">
        <v>4600.6</v>
      </c>
      <c r="R16" s="75"/>
      <c r="S16" s="69"/>
      <c r="T16" s="80"/>
      <c r="U16" s="128"/>
      <c r="V16" s="129"/>
      <c r="W16" s="74">
        <f t="shared" si="3"/>
        <v>0</v>
      </c>
    </row>
    <row r="17" spans="1:23" ht="12.75">
      <c r="A17" s="10">
        <v>42907</v>
      </c>
      <c r="B17" s="69"/>
      <c r="C17" s="80"/>
      <c r="D17" s="113"/>
      <c r="E17" s="113">
        <f t="shared" si="0"/>
        <v>0</v>
      </c>
      <c r="F17" s="85"/>
      <c r="G17" s="85"/>
      <c r="H17" s="69"/>
      <c r="I17" s="85"/>
      <c r="J17" s="85"/>
      <c r="K17" s="85"/>
      <c r="L17" s="85"/>
      <c r="M17" s="69">
        <f t="shared" si="1"/>
        <v>0</v>
      </c>
      <c r="N17" s="69"/>
      <c r="O17" s="69">
        <v>3400</v>
      </c>
      <c r="P17" s="3">
        <f t="shared" si="2"/>
        <v>0</v>
      </c>
      <c r="Q17" s="2">
        <v>4600.6</v>
      </c>
      <c r="R17" s="75"/>
      <c r="S17" s="69"/>
      <c r="T17" s="80"/>
      <c r="U17" s="128"/>
      <c r="V17" s="129"/>
      <c r="W17" s="74">
        <f t="shared" si="3"/>
        <v>0</v>
      </c>
    </row>
    <row r="18" spans="1:23" ht="12.75">
      <c r="A18" s="10">
        <v>42908</v>
      </c>
      <c r="B18" s="69"/>
      <c r="C18" s="80"/>
      <c r="D18" s="113"/>
      <c r="E18" s="113">
        <f t="shared" si="0"/>
        <v>0</v>
      </c>
      <c r="F18" s="85"/>
      <c r="G18" s="85"/>
      <c r="H18" s="69"/>
      <c r="I18" s="85"/>
      <c r="J18" s="85"/>
      <c r="K18" s="85"/>
      <c r="L18" s="85"/>
      <c r="M18" s="69">
        <f t="shared" si="1"/>
        <v>0</v>
      </c>
      <c r="N18" s="69"/>
      <c r="O18" s="69">
        <v>3500</v>
      </c>
      <c r="P18" s="3">
        <f>N18/O18</f>
        <v>0</v>
      </c>
      <c r="Q18" s="2">
        <v>4600.6</v>
      </c>
      <c r="R18" s="75"/>
      <c r="S18" s="69"/>
      <c r="T18" s="76"/>
      <c r="U18" s="128"/>
      <c r="V18" s="129"/>
      <c r="W18" s="74">
        <f t="shared" si="3"/>
        <v>0</v>
      </c>
    </row>
    <row r="19" spans="1:23" ht="12.75">
      <c r="A19" s="10">
        <v>42909</v>
      </c>
      <c r="B19" s="69"/>
      <c r="C19" s="80"/>
      <c r="D19" s="113"/>
      <c r="E19" s="113">
        <f t="shared" si="0"/>
        <v>0</v>
      </c>
      <c r="F19" s="85"/>
      <c r="G19" s="85"/>
      <c r="H19" s="69"/>
      <c r="I19" s="85"/>
      <c r="J19" s="85"/>
      <c r="K19" s="85"/>
      <c r="L19" s="85"/>
      <c r="M19" s="69">
        <f>N19-B19-C19-F19-G19-H19-I19-J19-K19-L19</f>
        <v>0</v>
      </c>
      <c r="N19" s="69"/>
      <c r="O19" s="69">
        <v>3600</v>
      </c>
      <c r="P19" s="3">
        <f>N19/O19</f>
        <v>0</v>
      </c>
      <c r="Q19" s="2">
        <v>4600.6</v>
      </c>
      <c r="R19" s="75"/>
      <c r="S19" s="69"/>
      <c r="T19" s="76"/>
      <c r="U19" s="128"/>
      <c r="V19" s="129"/>
      <c r="W19" s="74">
        <f t="shared" si="3"/>
        <v>0</v>
      </c>
    </row>
    <row r="20" spans="1:23" ht="12.75">
      <c r="A20" s="10">
        <v>42912</v>
      </c>
      <c r="B20" s="69"/>
      <c r="C20" s="80"/>
      <c r="D20" s="113"/>
      <c r="E20" s="113">
        <f t="shared" si="0"/>
        <v>0</v>
      </c>
      <c r="F20" s="85"/>
      <c r="G20" s="69"/>
      <c r="H20" s="69"/>
      <c r="I20" s="85"/>
      <c r="J20" s="85"/>
      <c r="K20" s="85"/>
      <c r="L20" s="85"/>
      <c r="M20" s="69">
        <f>N20-B20-C20-F20-G20-H20-I20-J20-K20-L20</f>
        <v>0</v>
      </c>
      <c r="N20" s="69"/>
      <c r="O20" s="69">
        <v>3800</v>
      </c>
      <c r="P20" s="3">
        <f>N20/O20</f>
        <v>0</v>
      </c>
      <c r="Q20" s="2">
        <v>4600.6</v>
      </c>
      <c r="R20" s="75"/>
      <c r="S20" s="69"/>
      <c r="T20" s="76"/>
      <c r="U20" s="128"/>
      <c r="V20" s="129"/>
      <c r="W20" s="74">
        <f t="shared" si="3"/>
        <v>0</v>
      </c>
    </row>
    <row r="21" spans="1:23" ht="12.75">
      <c r="A21" s="10">
        <v>42913</v>
      </c>
      <c r="B21" s="69"/>
      <c r="C21" s="80"/>
      <c r="D21" s="113"/>
      <c r="E21" s="113">
        <f t="shared" si="0"/>
        <v>0</v>
      </c>
      <c r="F21" s="85"/>
      <c r="G21" s="69"/>
      <c r="H21" s="69"/>
      <c r="I21" s="85"/>
      <c r="J21" s="85"/>
      <c r="K21" s="85"/>
      <c r="L21" s="85"/>
      <c r="M21" s="69">
        <f t="shared" si="1"/>
        <v>0</v>
      </c>
      <c r="N21" s="69"/>
      <c r="O21" s="69">
        <v>3800</v>
      </c>
      <c r="P21" s="3">
        <f t="shared" si="2"/>
        <v>0</v>
      </c>
      <c r="Q21" s="2">
        <v>4600.6</v>
      </c>
      <c r="R21" s="81"/>
      <c r="S21" s="80"/>
      <c r="T21" s="76"/>
      <c r="U21" s="128"/>
      <c r="V21" s="129"/>
      <c r="W21" s="74">
        <f t="shared" si="3"/>
        <v>0</v>
      </c>
    </row>
    <row r="22" spans="1:23" ht="12.75">
      <c r="A22" s="10">
        <v>42915</v>
      </c>
      <c r="B22" s="69"/>
      <c r="C22" s="80"/>
      <c r="D22" s="113"/>
      <c r="E22" s="113">
        <f t="shared" si="0"/>
        <v>0</v>
      </c>
      <c r="F22" s="85"/>
      <c r="G22" s="69"/>
      <c r="H22" s="69"/>
      <c r="I22" s="85"/>
      <c r="J22" s="85"/>
      <c r="K22" s="85"/>
      <c r="L22" s="85"/>
      <c r="M22" s="69">
        <f t="shared" si="1"/>
        <v>0</v>
      </c>
      <c r="N22" s="69"/>
      <c r="O22" s="69">
        <v>11000</v>
      </c>
      <c r="P22" s="3">
        <f>N22/O22</f>
        <v>0</v>
      </c>
      <c r="Q22" s="2">
        <v>4600.6</v>
      </c>
      <c r="R22" s="81"/>
      <c r="S22" s="80"/>
      <c r="T22" s="76"/>
      <c r="U22" s="128"/>
      <c r="V22" s="129"/>
      <c r="W22" s="74">
        <f t="shared" si="3"/>
        <v>0</v>
      </c>
    </row>
    <row r="23" spans="1:23" ht="13.5" thickBot="1">
      <c r="A23" s="10">
        <v>42916</v>
      </c>
      <c r="B23" s="69"/>
      <c r="C23" s="80"/>
      <c r="D23" s="113"/>
      <c r="E23" s="113">
        <f t="shared" si="0"/>
        <v>0</v>
      </c>
      <c r="F23" s="85"/>
      <c r="G23" s="69"/>
      <c r="H23" s="69"/>
      <c r="I23" s="85"/>
      <c r="J23" s="85"/>
      <c r="K23" s="85"/>
      <c r="L23" s="85"/>
      <c r="M23" s="69">
        <f t="shared" si="1"/>
        <v>0</v>
      </c>
      <c r="N23" s="69"/>
      <c r="O23" s="69">
        <v>10100</v>
      </c>
      <c r="P23" s="3">
        <f t="shared" si="2"/>
        <v>0</v>
      </c>
      <c r="Q23" s="2">
        <v>4600.6</v>
      </c>
      <c r="R23" s="81"/>
      <c r="S23" s="80"/>
      <c r="T23" s="76"/>
      <c r="U23" s="128"/>
      <c r="V23" s="129"/>
      <c r="W23" s="74">
        <f t="shared" si="3"/>
        <v>0</v>
      </c>
    </row>
    <row r="24" spans="1:23" ht="13.5" thickBot="1">
      <c r="A24" s="90" t="s">
        <v>28</v>
      </c>
      <c r="B24" s="92">
        <f aca="true" t="shared" si="4" ref="B24:O24">SUM(B4:B23)</f>
        <v>23688.4</v>
      </c>
      <c r="C24" s="92">
        <f t="shared" si="4"/>
        <v>1669.1</v>
      </c>
      <c r="D24" s="115">
        <f t="shared" si="4"/>
        <v>310.7</v>
      </c>
      <c r="E24" s="115">
        <f t="shared" si="4"/>
        <v>1358.3999999999999</v>
      </c>
      <c r="F24" s="92">
        <f t="shared" si="4"/>
        <v>110.10000000000001</v>
      </c>
      <c r="G24" s="92">
        <f t="shared" si="4"/>
        <v>3405.9</v>
      </c>
      <c r="H24" s="92">
        <f t="shared" si="4"/>
        <v>3352.0000000000005</v>
      </c>
      <c r="I24" s="92">
        <f t="shared" si="4"/>
        <v>810.4000000000001</v>
      </c>
      <c r="J24" s="92">
        <f t="shared" si="4"/>
        <v>265.70000000000005</v>
      </c>
      <c r="K24" s="92">
        <f t="shared" si="4"/>
        <v>546</v>
      </c>
      <c r="L24" s="92">
        <f t="shared" si="4"/>
        <v>2874.5</v>
      </c>
      <c r="M24" s="91">
        <f t="shared" si="4"/>
        <v>82.69999999999901</v>
      </c>
      <c r="N24" s="91">
        <f t="shared" si="4"/>
        <v>36804.8</v>
      </c>
      <c r="O24" s="91">
        <f t="shared" si="4"/>
        <v>109200</v>
      </c>
      <c r="P24" s="93">
        <f>N24/O24</f>
        <v>0.3370402930402931</v>
      </c>
      <c r="Q24" s="2"/>
      <c r="R24" s="82">
        <f>SUM(R4:R23)</f>
        <v>185.7</v>
      </c>
      <c r="S24" s="82">
        <f>SUM(S4:S23)</f>
        <v>0</v>
      </c>
      <c r="T24" s="82">
        <f>SUM(T4:T23)</f>
        <v>1070.44</v>
      </c>
      <c r="U24" s="117">
        <f>SUM(U4:U23)</f>
        <v>1</v>
      </c>
      <c r="V24" s="118"/>
      <c r="W24" s="82">
        <f>R24+S24+U24+T24+V24</f>
        <v>1257.14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9" t="s">
        <v>33</v>
      </c>
      <c r="S27" s="119"/>
      <c r="T27" s="119"/>
      <c r="U27" s="119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0" t="s">
        <v>29</v>
      </c>
      <c r="S28" s="120"/>
      <c r="T28" s="120"/>
      <c r="U28" s="120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1">
        <v>42900</v>
      </c>
      <c r="S29" s="124">
        <v>646.01414</v>
      </c>
      <c r="T29" s="124"/>
      <c r="U29" s="124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2"/>
      <c r="S30" s="124"/>
      <c r="T30" s="124"/>
      <c r="U30" s="124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5" t="s">
        <v>45</v>
      </c>
      <c r="T32" s="126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7" t="s">
        <v>40</v>
      </c>
      <c r="T33" s="127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9" t="s">
        <v>30</v>
      </c>
      <c r="S37" s="119"/>
      <c r="T37" s="119"/>
      <c r="U37" s="119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6" t="s">
        <v>31</v>
      </c>
      <c r="S38" s="116"/>
      <c r="T38" s="116"/>
      <c r="U38" s="116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1">
        <v>42900</v>
      </c>
      <c r="S39" s="123">
        <v>49402.01368999995</v>
      </c>
      <c r="T39" s="123"/>
      <c r="U39" s="123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2"/>
      <c r="S40" s="123"/>
      <c r="T40" s="123"/>
      <c r="U40" s="123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70" t="s">
        <v>102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1"/>
      <c r="M26" s="171"/>
      <c r="N26" s="171"/>
    </row>
    <row r="27" spans="1:16" ht="54" customHeight="1">
      <c r="A27" s="165" t="s">
        <v>32</v>
      </c>
      <c r="B27" s="161" t="s">
        <v>43</v>
      </c>
      <c r="C27" s="161"/>
      <c r="D27" s="155" t="s">
        <v>49</v>
      </c>
      <c r="E27" s="167"/>
      <c r="F27" s="168" t="s">
        <v>44</v>
      </c>
      <c r="G27" s="154"/>
      <c r="H27" s="169" t="s">
        <v>52</v>
      </c>
      <c r="I27" s="155"/>
      <c r="J27" s="162"/>
      <c r="K27" s="163"/>
      <c r="L27" s="158" t="s">
        <v>36</v>
      </c>
      <c r="M27" s="159"/>
      <c r="N27" s="160"/>
      <c r="O27" s="152" t="s">
        <v>103</v>
      </c>
      <c r="P27" s="153"/>
    </row>
    <row r="28" spans="1:16" ht="30.75" customHeight="1">
      <c r="A28" s="166"/>
      <c r="B28" s="48" t="s">
        <v>99</v>
      </c>
      <c r="C28" s="22" t="s">
        <v>23</v>
      </c>
      <c r="D28" s="48" t="str">
        <f>B28</f>
        <v>план на січень-червень 2017р.</v>
      </c>
      <c r="E28" s="22" t="str">
        <f>C28</f>
        <v>факт</v>
      </c>
      <c r="F28" s="47" t="str">
        <f>B28</f>
        <v>план на січень-червень 2017р.</v>
      </c>
      <c r="G28" s="62" t="str">
        <f>C28</f>
        <v>факт</v>
      </c>
      <c r="H28" s="48" t="str">
        <f>B28</f>
        <v>план на січень-червень 2017р.</v>
      </c>
      <c r="I28" s="22" t="str">
        <f>C28</f>
        <v>факт</v>
      </c>
      <c r="J28" s="47"/>
      <c r="K28" s="62"/>
      <c r="L28" s="45" t="str">
        <f>D28</f>
        <v>план на січень-червень 2017р.</v>
      </c>
      <c r="M28" s="22" t="str">
        <f>C28</f>
        <v>факт</v>
      </c>
      <c r="N28" s="46" t="s">
        <v>24</v>
      </c>
      <c r="O28" s="154"/>
      <c r="P28" s="155"/>
    </row>
    <row r="29" spans="1:16" ht="23.25" customHeight="1" thickBot="1">
      <c r="A29" s="44">
        <f>червень!S39</f>
        <v>49402.01368999995</v>
      </c>
      <c r="B29" s="49">
        <v>15630</v>
      </c>
      <c r="C29" s="49">
        <v>490.64</v>
      </c>
      <c r="D29" s="49">
        <v>9000</v>
      </c>
      <c r="E29" s="49">
        <v>0.14</v>
      </c>
      <c r="F29" s="49">
        <v>16200</v>
      </c>
      <c r="G29" s="49">
        <v>5655.8</v>
      </c>
      <c r="H29" s="49">
        <v>6</v>
      </c>
      <c r="I29" s="49">
        <v>7</v>
      </c>
      <c r="J29" s="49"/>
      <c r="K29" s="49"/>
      <c r="L29" s="63">
        <f>H29+F29+D29+J29+B29</f>
        <v>40836</v>
      </c>
      <c r="M29" s="50">
        <f>C29+E29+G29+I29</f>
        <v>6153.58</v>
      </c>
      <c r="N29" s="51">
        <f>M29-L29</f>
        <v>-34682.42</v>
      </c>
      <c r="O29" s="156">
        <f>червень!S29</f>
        <v>646.01414</v>
      </c>
      <c r="P29" s="157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61"/>
      <c r="P30" s="161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349240</v>
      </c>
      <c r="C48" s="32">
        <v>305320.01</v>
      </c>
      <c r="F48" s="1" t="s">
        <v>22</v>
      </c>
      <c r="G48" s="6"/>
      <c r="H48" s="164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88150</v>
      </c>
      <c r="C49" s="32">
        <v>75047.43</v>
      </c>
      <c r="G49" s="6"/>
      <c r="H49" s="164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100905.7</v>
      </c>
      <c r="C50" s="32">
        <v>99877.01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10389.1</v>
      </c>
      <c r="C51" s="32">
        <v>10246.16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59600</v>
      </c>
      <c r="C52" s="32">
        <v>46664.18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3645</v>
      </c>
      <c r="C53" s="32">
        <v>3267.35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13700</v>
      </c>
      <c r="C54" s="32">
        <v>13353.64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13169.499999999927</v>
      </c>
      <c r="C55" s="12">
        <v>15497.179999999964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638799.2999999999</v>
      </c>
      <c r="C56" s="9">
        <v>569272.96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15630</v>
      </c>
      <c r="C58" s="9">
        <f>C29</f>
        <v>490.64</v>
      </c>
    </row>
    <row r="59" spans="1:3" ht="25.5">
      <c r="A59" s="83" t="s">
        <v>54</v>
      </c>
      <c r="B59" s="9">
        <f>D29</f>
        <v>9000</v>
      </c>
      <c r="C59" s="9">
        <f>E29</f>
        <v>0.14</v>
      </c>
    </row>
    <row r="60" spans="1:3" ht="12.75">
      <c r="A60" s="83" t="s">
        <v>55</v>
      </c>
      <c r="B60" s="9">
        <f>F29</f>
        <v>16200</v>
      </c>
      <c r="C60" s="9">
        <f>G29</f>
        <v>5655.8</v>
      </c>
    </row>
    <row r="61" spans="1:3" ht="25.5">
      <c r="A61" s="83" t="s">
        <v>56</v>
      </c>
      <c r="B61" s="9">
        <f>H29</f>
        <v>6</v>
      </c>
      <c r="C61" s="9">
        <f>I29</f>
        <v>7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32" sqref="G32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2017-05-03T08:55:53Z</cp:lastPrinted>
  <dcterms:created xsi:type="dcterms:W3CDTF">2006-11-30T08:16:02Z</dcterms:created>
  <dcterms:modified xsi:type="dcterms:W3CDTF">2017-06-14T08:19:07Z</dcterms:modified>
  <cp:category/>
  <cp:version/>
  <cp:contentType/>
  <cp:contentStatus/>
</cp:coreProperties>
</file>